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s\IUVA.org\task-forces\OH Scavenging\"/>
    </mc:Choice>
  </mc:AlternateContent>
  <xr:revisionPtr revIDLastSave="0" documentId="8_{C468AECC-53AB-4004-8455-690E354633FD}" xr6:coauthVersionLast="47" xr6:coauthVersionMax="47" xr10:uidLastSave="{00000000-0000-0000-0000-000000000000}"/>
  <bookViews>
    <workbookView xWindow="-120" yWindow="-120" windowWidth="29040" windowHeight="15720" xr2:uid="{90A2A870-D911-414D-82A7-83E036F155F3}"/>
  </bookViews>
  <sheets>
    <sheet name="S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22" i="1" l="1"/>
  <c r="D21" i="1"/>
  <c r="D20" i="1"/>
  <c r="D19" i="1"/>
  <c r="D18" i="1"/>
  <c r="D17" i="1"/>
  <c r="D9" i="1"/>
  <c r="D10" i="1"/>
  <c r="D11" i="1"/>
  <c r="D12" i="1"/>
  <c r="D13" i="1"/>
  <c r="D8" i="1"/>
  <c r="O8" i="1" l="1"/>
  <c r="O7" i="1"/>
  <c r="O6" i="1" s="1"/>
  <c r="J28" i="1" l="1"/>
  <c r="J29" i="1"/>
  <c r="J30" i="1"/>
  <c r="J31" i="1"/>
  <c r="J32" i="1"/>
  <c r="J27" i="1"/>
  <c r="J33" i="1" l="1"/>
  <c r="J22" i="1"/>
  <c r="I38" i="1"/>
  <c r="K38" i="1" s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3" i="1"/>
  <c r="I13" i="1"/>
  <c r="H13" i="1"/>
  <c r="J12" i="1"/>
  <c r="I12" i="1"/>
  <c r="H12" i="1"/>
  <c r="I32" i="1"/>
  <c r="H32" i="1"/>
  <c r="J11" i="1"/>
  <c r="I11" i="1"/>
  <c r="H11" i="1"/>
  <c r="I31" i="1"/>
  <c r="H31" i="1"/>
  <c r="J10" i="1"/>
  <c r="I10" i="1"/>
  <c r="H10" i="1"/>
  <c r="I30" i="1"/>
  <c r="H30" i="1"/>
  <c r="J9" i="1"/>
  <c r="I9" i="1"/>
  <c r="H9" i="1"/>
  <c r="I29" i="1"/>
  <c r="H29" i="1"/>
  <c r="J8" i="1"/>
  <c r="I8" i="1"/>
  <c r="H8" i="1"/>
  <c r="I28" i="1"/>
  <c r="H28" i="1"/>
  <c r="I27" i="1"/>
  <c r="H27" i="1"/>
  <c r="H6" i="1"/>
  <c r="I6" i="1" s="1"/>
  <c r="K43" i="1" l="1"/>
  <c r="H33" i="1"/>
  <c r="I35" i="1" s="1"/>
  <c r="H15" i="1"/>
  <c r="I23" i="1"/>
  <c r="J15" i="1"/>
  <c r="I15" i="1"/>
  <c r="J23" i="1"/>
  <c r="I33" i="1"/>
  <c r="H23" i="1"/>
  <c r="I37" i="1" s="1"/>
  <c r="K35" i="1" l="1"/>
  <c r="K15" i="1"/>
  <c r="K33" i="1"/>
  <c r="K37" i="1"/>
  <c r="I36" i="1"/>
  <c r="K36" i="1" s="1"/>
  <c r="K23" i="1"/>
  <c r="K41" i="1" l="1"/>
  <c r="K42" i="1"/>
  <c r="I41" i="1"/>
  <c r="I42" i="1"/>
  <c r="I43" i="1" l="1"/>
  <c r="I44" i="1" s="1"/>
  <c r="R28" i="1" s="1"/>
  <c r="K44" i="1"/>
  <c r="P28" i="1" s="1"/>
</calcChain>
</file>

<file path=xl/sharedStrings.xml><?xml version="1.0" encoding="utf-8"?>
<sst xmlns="http://schemas.openxmlformats.org/spreadsheetml/2006/main" count="46" uniqueCount="41">
  <si>
    <t>Dark controls</t>
  </si>
  <si>
    <t>M</t>
  </si>
  <si>
    <t>totalmeasured</t>
  </si>
  <si>
    <t>Background</t>
  </si>
  <si>
    <t>SE dark</t>
  </si>
  <si>
    <t>st.dev H2O2</t>
  </si>
  <si>
    <t>SE H2O2</t>
  </si>
  <si>
    <t>sigma scav</t>
  </si>
  <si>
    <r>
      <t>UV fluence, mJ/cm</t>
    </r>
    <r>
      <rPr>
        <vertAlign val="superscript"/>
        <sz val="11"/>
        <color theme="1"/>
        <rFont val="Calibri"/>
        <family val="2"/>
        <scheme val="minor"/>
      </rPr>
      <t>2</t>
    </r>
  </si>
  <si>
    <t>Samples</t>
  </si>
  <si>
    <t>Probe information:</t>
  </si>
  <si>
    <t>Probe calibration curve</t>
  </si>
  <si>
    <t>Signal</t>
  </si>
  <si>
    <t>mg/L Concentration</t>
  </si>
  <si>
    <t>Slope</t>
  </si>
  <si>
    <t>Intercept</t>
  </si>
  <si>
    <t>Probe concentration, M</t>
  </si>
  <si>
    <t>Probe+H2O2</t>
  </si>
  <si>
    <t>st.dev overall</t>
  </si>
  <si>
    <t>SE overall</t>
  </si>
  <si>
    <t>st.dev UV</t>
  </si>
  <si>
    <t>SE UV</t>
  </si>
  <si>
    <t>sigma UV</t>
  </si>
  <si>
    <t>sigma overall</t>
  </si>
  <si>
    <t>ST:</t>
  </si>
  <si>
    <t>+/-</t>
  </si>
  <si>
    <t>Enter data into blue cells only</t>
  </si>
  <si>
    <t>Average irradiance calculated using methodology from Bolton et al. (2015)</t>
  </si>
  <si>
    <t>Exposure time, s</t>
  </si>
  <si>
    <r>
      <t>mW/cm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</si>
  <si>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mg/L</t>
    </r>
  </si>
  <si>
    <r>
      <t>without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</si>
  <si>
    <r>
      <t>with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2</t>
    </r>
  </si>
  <si>
    <t>st.dev dark</t>
  </si>
  <si>
    <r>
      <t>UV fluence equivalent, mJ/cm</t>
    </r>
    <r>
      <rPr>
        <vertAlign val="superscript"/>
        <sz val="10"/>
        <color theme="1"/>
        <rFont val="Calibri"/>
        <family val="2"/>
        <scheme val="minor"/>
      </rPr>
      <t>2</t>
    </r>
  </si>
  <si>
    <t>Probe signal</t>
  </si>
  <si>
    <r>
      <t>with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</si>
  <si>
    <t>Probe molecular weight</t>
  </si>
  <si>
    <t>Unhide rows H-K to see calculations</t>
  </si>
  <si>
    <r>
      <t>Probe k</t>
    </r>
    <r>
      <rPr>
        <vertAlign val="subscript"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>, 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</si>
  <si>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sigma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</si>
</sst>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2" fillId="0" borderId="0" xfId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2" fillId="2" borderId="1" xfId="1" applyFill="1" applyBorder="1" applyAlignment="1">
      <alignment horizontal="center"/>
    </xf>
    <xf numFmtId="0" fontId="2" fillId="2" borderId="1" xfId="5" applyFill="1" applyBorder="1" applyAlignment="1">
      <alignment horizontal="center"/>
    </xf>
    <xf numFmtId="0" fontId="0" fillId="2" borderId="1" xfId="0" applyFill="1" applyBorder="1"/>
    <xf numFmtId="0" fontId="5" fillId="0" borderId="0" xfId="0" applyFont="1"/>
    <xf numFmtId="1" fontId="0" fillId="0" borderId="0" xfId="0" applyNumberForma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quotePrefix="1" applyFont="1" applyAlignment="1">
      <alignment horizontal="center"/>
    </xf>
    <xf numFmtId="0" fontId="0" fillId="0" borderId="1" xfId="0" applyBorder="1"/>
    <xf numFmtId="0" fontId="6" fillId="0" borderId="0" xfId="0" applyFont="1"/>
    <xf numFmtId="0" fontId="11" fillId="0" borderId="0" xfId="0" applyFont="1"/>
    <xf numFmtId="0" fontId="0" fillId="0" borderId="4" xfId="0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6">
    <cellStyle name="Normal" xfId="0" builtinId="0"/>
    <cellStyle name="Normal 2" xfId="3" xr:uid="{3095EE8F-B7AB-43BC-8524-551043033C9E}"/>
    <cellStyle name="Normal 2 2" xfId="4" xr:uid="{198E96FA-A05B-4DCB-B4E5-48DF67F87BB4}"/>
    <cellStyle name="Normal 3" xfId="5" xr:uid="{8137DF1B-8067-44D8-A7FB-7D4F1F7231AE}"/>
    <cellStyle name="Normal 4" xfId="1" xr:uid="{134FA350-84F6-41F4-B3E9-0B3BE9A5AA56}"/>
    <cellStyle name="Normal 5" xfId="2" xr:uid="{C6C8B2B6-322A-439A-B868-2581E03147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Linearity check for probe calibration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3782871090159"/>
          <c:y val="0.17917874396135267"/>
          <c:w val="0.848516099102262"/>
          <c:h val="0.660443151127848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3448293963254592"/>
                  <c:y val="0.201857319918343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 calculation'!$S$5:$S$9</c:f>
              <c:numCache>
                <c:formatCode>General</c:formatCode>
                <c:ptCount val="5"/>
              </c:numCache>
            </c:numRef>
          </c:xVal>
          <c:yVal>
            <c:numRef>
              <c:f>'ST calculation'!$T$5:$T$9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72-4038-B961-BE555B40E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178688"/>
        <c:axId val="801527536"/>
      </c:scatterChart>
      <c:valAx>
        <c:axId val="5781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Probe signal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527536"/>
        <c:crosses val="autoZero"/>
        <c:crossBetween val="midCat"/>
      </c:valAx>
      <c:valAx>
        <c:axId val="80152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Probe concentration,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17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62864</xdr:colOff>
      <xdr:row>9</xdr:row>
      <xdr:rowOff>104774</xdr:rowOff>
    </xdr:from>
    <xdr:to>
      <xdr:col>21</xdr:col>
      <xdr:colOff>66674</xdr:colOff>
      <xdr:row>24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3EB5E-03E4-4573-874F-A6D42014D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26</xdr:row>
      <xdr:rowOff>95250</xdr:rowOff>
    </xdr:from>
    <xdr:to>
      <xdr:col>18</xdr:col>
      <xdr:colOff>161925</xdr:colOff>
      <xdr:row>28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2AD0742-190B-4CEF-A895-FE1E49408CC9}"/>
            </a:ext>
          </a:extLst>
        </xdr:cNvPr>
        <xdr:cNvSpPr/>
      </xdr:nvSpPr>
      <xdr:spPr>
        <a:xfrm>
          <a:off x="9229725" y="333375"/>
          <a:ext cx="2695575" cy="476250"/>
        </a:xfrm>
        <a:prstGeom prst="rect">
          <a:avLst/>
        </a:prstGeom>
        <a:noFill/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74A5D-1349-4B33-9F60-6A555670519D}">
  <dimension ref="A1:T44"/>
  <sheetViews>
    <sheetView tabSelected="1" workbookViewId="0">
      <selection activeCell="O6" sqref="O6"/>
    </sheetView>
  </sheetViews>
  <sheetFormatPr defaultRowHeight="15" x14ac:dyDescent="0.25"/>
  <cols>
    <col min="1" max="1" width="5.28515625" customWidth="1"/>
    <col min="3" max="3" width="6.85546875" customWidth="1"/>
    <col min="4" max="4" width="13.28515625" bestFit="1" customWidth="1"/>
    <col min="6" max="6" width="12" bestFit="1" customWidth="1"/>
    <col min="8" max="8" width="12" hidden="1" customWidth="1"/>
    <col min="9" max="11" width="9.140625" hidden="1" customWidth="1"/>
    <col min="12" max="12" width="5.140625" customWidth="1"/>
    <col min="15" max="15" width="8.7109375" customWidth="1"/>
    <col min="17" max="17" width="9.42578125" customWidth="1"/>
    <col min="19" max="19" width="9.85546875" customWidth="1"/>
    <col min="20" max="20" width="12.7109375" bestFit="1" customWidth="1"/>
    <col min="22" max="22" width="12.7109375" bestFit="1" customWidth="1"/>
  </cols>
  <sheetData>
    <row r="1" spans="1:20" ht="18.75" x14ac:dyDescent="0.3">
      <c r="C1" s="13" t="s">
        <v>26</v>
      </c>
      <c r="O1" s="14" t="s">
        <v>38</v>
      </c>
    </row>
    <row r="2" spans="1:20" x14ac:dyDescent="0.25">
      <c r="B2" t="s">
        <v>27</v>
      </c>
    </row>
    <row r="3" spans="1:20" ht="17.25" x14ac:dyDescent="0.25">
      <c r="B3" s="6"/>
      <c r="C3" t="s">
        <v>29</v>
      </c>
      <c r="O3" s="7" t="s">
        <v>10</v>
      </c>
      <c r="S3" s="7" t="s">
        <v>11</v>
      </c>
    </row>
    <row r="4" spans="1:20" ht="18.75" x14ac:dyDescent="0.35">
      <c r="E4" t="s">
        <v>9</v>
      </c>
      <c r="O4" s="6"/>
      <c r="P4" t="s">
        <v>39</v>
      </c>
      <c r="S4" t="s">
        <v>12</v>
      </c>
      <c r="T4" t="s">
        <v>13</v>
      </c>
    </row>
    <row r="5" spans="1:20" ht="18" x14ac:dyDescent="0.35">
      <c r="E5" s="17" t="s">
        <v>30</v>
      </c>
      <c r="F5" s="17"/>
      <c r="G5" s="17"/>
      <c r="O5" s="6"/>
      <c r="P5" t="s">
        <v>37</v>
      </c>
      <c r="S5" s="6"/>
      <c r="T5" s="6"/>
    </row>
    <row r="6" spans="1:20" ht="18" x14ac:dyDescent="0.35">
      <c r="D6" t="s">
        <v>36</v>
      </c>
      <c r="E6" s="4"/>
      <c r="F6" s="4"/>
      <c r="G6" s="4"/>
      <c r="H6" t="e">
        <f>AVERAGE(E6:G6)</f>
        <v>#DIV/0!</v>
      </c>
      <c r="I6" t="e">
        <f>H6/34000</f>
        <v>#DIV/0!</v>
      </c>
      <c r="J6" t="s">
        <v>1</v>
      </c>
      <c r="O6" s="12" t="e">
        <f>(AVERAGE(E8:G8)*O7+O8)/(O5*1000)</f>
        <v>#DIV/0!</v>
      </c>
      <c r="P6" t="s">
        <v>16</v>
      </c>
      <c r="S6" s="6"/>
      <c r="T6" s="6"/>
    </row>
    <row r="7" spans="1:20" x14ac:dyDescent="0.25">
      <c r="E7" s="17" t="s">
        <v>35</v>
      </c>
      <c r="F7" s="17"/>
      <c r="G7" s="17"/>
      <c r="O7" s="12" t="e">
        <f>SLOPE(T5:T9,S5:S9)</f>
        <v>#DIV/0!</v>
      </c>
      <c r="P7" t="s">
        <v>14</v>
      </c>
      <c r="S7" s="6"/>
      <c r="T7" s="6"/>
    </row>
    <row r="8" spans="1:20" x14ac:dyDescent="0.25">
      <c r="A8" s="21" t="s">
        <v>28</v>
      </c>
      <c r="B8" s="6"/>
      <c r="C8" s="21" t="s">
        <v>8</v>
      </c>
      <c r="D8">
        <f t="shared" ref="D8:D13" si="0">B8*$B$3</f>
        <v>0</v>
      </c>
      <c r="E8" s="5"/>
      <c r="F8" s="5"/>
      <c r="G8" s="5"/>
      <c r="H8" t="e">
        <f>LN(E8/$E$8)</f>
        <v>#DIV/0!</v>
      </c>
      <c r="I8" t="e">
        <f>LN(F8/$F$8)</f>
        <v>#DIV/0!</v>
      </c>
      <c r="J8" t="e">
        <f>LN(G8/$G$8)</f>
        <v>#DIV/0!</v>
      </c>
      <c r="O8" s="12" t="e">
        <f>INTERCEPT(T5:T9,S5:S9)</f>
        <v>#DIV/0!</v>
      </c>
      <c r="P8" t="s">
        <v>15</v>
      </c>
      <c r="S8" s="6"/>
      <c r="T8" s="6"/>
    </row>
    <row r="9" spans="1:20" x14ac:dyDescent="0.25">
      <c r="A9" s="21"/>
      <c r="B9" s="6"/>
      <c r="C9" s="21"/>
      <c r="D9">
        <f t="shared" si="0"/>
        <v>0</v>
      </c>
      <c r="E9" s="5"/>
      <c r="F9" s="5"/>
      <c r="G9" s="5"/>
      <c r="H9" t="e">
        <f t="shared" ref="H9:H13" si="1">LN(E9/$E$8)</f>
        <v>#DIV/0!</v>
      </c>
      <c r="I9" t="e">
        <f t="shared" ref="I9:I13" si="2">LN(F9/$F$8)</f>
        <v>#DIV/0!</v>
      </c>
      <c r="J9" t="e">
        <f t="shared" ref="J9:J13" si="3">LN(G9/$G$8)</f>
        <v>#DIV/0!</v>
      </c>
      <c r="S9" s="6"/>
      <c r="T9" s="6"/>
    </row>
    <row r="10" spans="1:20" x14ac:dyDescent="0.25">
      <c r="A10" s="21"/>
      <c r="B10" s="6"/>
      <c r="C10" s="21"/>
      <c r="D10">
        <f t="shared" si="0"/>
        <v>0</v>
      </c>
      <c r="E10" s="5"/>
      <c r="F10" s="5"/>
      <c r="G10" s="5"/>
      <c r="H10" t="e">
        <f t="shared" si="1"/>
        <v>#DIV/0!</v>
      </c>
      <c r="I10" t="e">
        <f t="shared" si="2"/>
        <v>#DIV/0!</v>
      </c>
      <c r="J10" t="e">
        <f t="shared" si="3"/>
        <v>#DIV/0!</v>
      </c>
    </row>
    <row r="11" spans="1:20" x14ac:dyDescent="0.25">
      <c r="A11" s="21"/>
      <c r="B11" s="6"/>
      <c r="C11" s="21"/>
      <c r="D11">
        <f t="shared" si="0"/>
        <v>0</v>
      </c>
      <c r="E11" s="5"/>
      <c r="F11" s="5"/>
      <c r="G11" s="5"/>
      <c r="H11" t="e">
        <f t="shared" si="1"/>
        <v>#DIV/0!</v>
      </c>
      <c r="I11" t="e">
        <f t="shared" si="2"/>
        <v>#DIV/0!</v>
      </c>
      <c r="J11" t="e">
        <f t="shared" si="3"/>
        <v>#DIV/0!</v>
      </c>
    </row>
    <row r="12" spans="1:20" x14ac:dyDescent="0.25">
      <c r="A12" s="21"/>
      <c r="B12" s="6"/>
      <c r="C12" s="21"/>
      <c r="D12">
        <f t="shared" si="0"/>
        <v>0</v>
      </c>
      <c r="E12" s="5"/>
      <c r="F12" s="5"/>
      <c r="G12" s="5"/>
      <c r="H12" t="e">
        <f t="shared" si="1"/>
        <v>#DIV/0!</v>
      </c>
      <c r="I12" t="e">
        <f t="shared" si="2"/>
        <v>#DIV/0!</v>
      </c>
      <c r="J12" t="e">
        <f t="shared" si="3"/>
        <v>#DIV/0!</v>
      </c>
    </row>
    <row r="13" spans="1:20" x14ac:dyDescent="0.25">
      <c r="A13" s="21"/>
      <c r="B13" s="6"/>
      <c r="C13" s="21"/>
      <c r="D13">
        <f t="shared" si="0"/>
        <v>0</v>
      </c>
      <c r="E13" s="5"/>
      <c r="F13" s="5"/>
      <c r="G13" s="5"/>
      <c r="H13" t="e">
        <f t="shared" si="1"/>
        <v>#DIV/0!</v>
      </c>
      <c r="I13" t="e">
        <f t="shared" si="2"/>
        <v>#DIV/0!</v>
      </c>
      <c r="J13" t="e">
        <f t="shared" si="3"/>
        <v>#DIV/0!</v>
      </c>
    </row>
    <row r="14" spans="1:20" x14ac:dyDescent="0.25">
      <c r="D14" s="2"/>
      <c r="E14" s="2"/>
    </row>
    <row r="15" spans="1:20" x14ac:dyDescent="0.25">
      <c r="D15" s="2"/>
      <c r="E15" s="2"/>
      <c r="H15" t="e">
        <f>SLOPE(H8:H13,D8:D13)</f>
        <v>#DIV/0!</v>
      </c>
      <c r="I15" t="e">
        <f>SLOPE(I8:I13,D8:D13)</f>
        <v>#DIV/0!</v>
      </c>
      <c r="J15" t="e">
        <f>SLOPE(J8:J13,D8:D13)</f>
        <v>#DIV/0!</v>
      </c>
      <c r="K15" t="e">
        <f>AVERAGE(H15:J15)</f>
        <v>#DIV/0!</v>
      </c>
    </row>
    <row r="16" spans="1:20" ht="18" x14ac:dyDescent="0.35">
      <c r="D16" t="s">
        <v>31</v>
      </c>
      <c r="E16" s="17" t="s">
        <v>35</v>
      </c>
      <c r="F16" s="17"/>
      <c r="G16" s="17"/>
    </row>
    <row r="17" spans="1:18" x14ac:dyDescent="0.25">
      <c r="A17" s="21" t="s">
        <v>28</v>
      </c>
      <c r="B17" s="6"/>
      <c r="C17" s="21" t="s">
        <v>8</v>
      </c>
      <c r="D17">
        <f t="shared" ref="D17:D22" si="4">B17*$B$3</f>
        <v>0</v>
      </c>
      <c r="E17" s="5"/>
      <c r="F17" s="5"/>
      <c r="G17" s="5"/>
      <c r="H17" t="e">
        <f>LN(E17/$E$17)</f>
        <v>#DIV/0!</v>
      </c>
      <c r="I17" t="e">
        <f>LN(F17/$F$17)</f>
        <v>#DIV/0!</v>
      </c>
      <c r="J17" t="e">
        <f>LN(G17/$G$17)</f>
        <v>#DIV/0!</v>
      </c>
    </row>
    <row r="18" spans="1:18" x14ac:dyDescent="0.25">
      <c r="A18" s="21"/>
      <c r="B18" s="6"/>
      <c r="C18" s="21"/>
      <c r="D18">
        <f t="shared" si="4"/>
        <v>0</v>
      </c>
      <c r="E18" s="5"/>
      <c r="F18" s="5"/>
      <c r="G18" s="5"/>
      <c r="H18" t="e">
        <f t="shared" ref="H18:H22" si="5">LN(E18/$E$17)</f>
        <v>#DIV/0!</v>
      </c>
      <c r="I18" t="e">
        <f t="shared" ref="I18:I22" si="6">LN(F18/$F$17)</f>
        <v>#DIV/0!</v>
      </c>
      <c r="J18" t="e">
        <f t="shared" ref="J18:J22" si="7">LN(G18/$G$17)</f>
        <v>#DIV/0!</v>
      </c>
    </row>
    <row r="19" spans="1:18" x14ac:dyDescent="0.25">
      <c r="A19" s="21"/>
      <c r="B19" s="6"/>
      <c r="C19" s="21"/>
      <c r="D19">
        <f t="shared" si="4"/>
        <v>0</v>
      </c>
      <c r="E19" s="5"/>
      <c r="F19" s="5"/>
      <c r="G19" s="5"/>
      <c r="H19" t="e">
        <f t="shared" si="5"/>
        <v>#DIV/0!</v>
      </c>
      <c r="I19" t="e">
        <f t="shared" si="6"/>
        <v>#DIV/0!</v>
      </c>
      <c r="J19" t="e">
        <f t="shared" si="7"/>
        <v>#DIV/0!</v>
      </c>
    </row>
    <row r="20" spans="1:18" x14ac:dyDescent="0.25">
      <c r="A20" s="21"/>
      <c r="B20" s="6"/>
      <c r="C20" s="21"/>
      <c r="D20">
        <f t="shared" si="4"/>
        <v>0</v>
      </c>
      <c r="E20" s="5"/>
      <c r="F20" s="5"/>
      <c r="G20" s="5"/>
      <c r="H20" t="e">
        <f t="shared" si="5"/>
        <v>#DIV/0!</v>
      </c>
      <c r="I20" t="e">
        <f t="shared" si="6"/>
        <v>#DIV/0!</v>
      </c>
      <c r="J20" t="e">
        <f t="shared" si="7"/>
        <v>#DIV/0!</v>
      </c>
    </row>
    <row r="21" spans="1:18" x14ac:dyDescent="0.25">
      <c r="A21" s="21"/>
      <c r="B21" s="6"/>
      <c r="C21" s="21"/>
      <c r="D21">
        <f t="shared" si="4"/>
        <v>0</v>
      </c>
      <c r="E21" s="5"/>
      <c r="F21" s="5"/>
      <c r="G21" s="5"/>
      <c r="H21" t="e">
        <f t="shared" si="5"/>
        <v>#DIV/0!</v>
      </c>
      <c r="I21" t="e">
        <f t="shared" si="6"/>
        <v>#DIV/0!</v>
      </c>
      <c r="J21" t="e">
        <f t="shared" si="7"/>
        <v>#DIV/0!</v>
      </c>
    </row>
    <row r="22" spans="1:18" x14ac:dyDescent="0.25">
      <c r="A22" s="21"/>
      <c r="B22" s="6"/>
      <c r="C22" s="21"/>
      <c r="D22">
        <f t="shared" si="4"/>
        <v>0</v>
      </c>
      <c r="E22" s="5"/>
      <c r="F22" s="5"/>
      <c r="G22" s="5"/>
      <c r="H22" t="e">
        <f t="shared" si="5"/>
        <v>#DIV/0!</v>
      </c>
      <c r="I22" t="e">
        <f t="shared" si="6"/>
        <v>#DIV/0!</v>
      </c>
      <c r="J22" t="e">
        <f t="shared" si="7"/>
        <v>#DIV/0!</v>
      </c>
    </row>
    <row r="23" spans="1:18" x14ac:dyDescent="0.25">
      <c r="H23" t="e">
        <f>SLOPE(H17:H22,D17:D22)</f>
        <v>#DIV/0!</v>
      </c>
      <c r="I23" t="e">
        <f>SLOPE(I17:I22,D17:D22)</f>
        <v>#DIV/0!</v>
      </c>
      <c r="J23" t="e">
        <f>SLOPE(J17:J22,D17:D22)</f>
        <v>#DIV/0!</v>
      </c>
      <c r="K23" t="e">
        <f>AVERAGE(H23:J23)</f>
        <v>#DIV/0!</v>
      </c>
    </row>
    <row r="25" spans="1:18" x14ac:dyDescent="0.25">
      <c r="D25" t="s">
        <v>0</v>
      </c>
    </row>
    <row r="26" spans="1:18" ht="15.75" x14ac:dyDescent="0.3">
      <c r="D26" s="1" t="s">
        <v>32</v>
      </c>
      <c r="E26" s="18" t="s">
        <v>35</v>
      </c>
      <c r="F26" s="19"/>
      <c r="G26" s="20"/>
    </row>
    <row r="27" spans="1:18" ht="15" customHeight="1" x14ac:dyDescent="0.25">
      <c r="A27" s="15" t="s">
        <v>28</v>
      </c>
      <c r="B27" s="6"/>
      <c r="C27" s="16" t="s">
        <v>34</v>
      </c>
      <c r="D27">
        <f t="shared" ref="D27:D32" si="8">B27*$B$3</f>
        <v>0</v>
      </c>
      <c r="E27" s="5"/>
      <c r="F27" s="5"/>
      <c r="G27" s="5"/>
      <c r="H27" t="e">
        <f t="shared" ref="H27:H32" si="9">LN(E27/$E$27)</f>
        <v>#DIV/0!</v>
      </c>
      <c r="I27" t="e">
        <f t="shared" ref="I27:I32" si="10">LN(F27/$F$27)</f>
        <v>#DIV/0!</v>
      </c>
      <c r="J27" t="e">
        <f t="shared" ref="J27:J32" si="11">LN(G27/$G$27)</f>
        <v>#DIV/0!</v>
      </c>
    </row>
    <row r="28" spans="1:18" x14ac:dyDescent="0.25">
      <c r="A28" s="15"/>
      <c r="B28" s="6"/>
      <c r="C28" s="16"/>
      <c r="D28">
        <f t="shared" si="8"/>
        <v>0</v>
      </c>
      <c r="E28" s="5"/>
      <c r="F28" s="5"/>
      <c r="G28" s="5"/>
      <c r="H28" t="e">
        <f t="shared" si="9"/>
        <v>#DIV/0!</v>
      </c>
      <c r="I28" t="e">
        <f t="shared" si="10"/>
        <v>#DIV/0!</v>
      </c>
      <c r="J28" t="e">
        <f t="shared" si="11"/>
        <v>#DIV/0!</v>
      </c>
      <c r="O28" s="9" t="s">
        <v>24</v>
      </c>
      <c r="P28" s="10" t="e">
        <f>K44</f>
        <v>#DIV/0!</v>
      </c>
      <c r="Q28" s="11" t="s">
        <v>25</v>
      </c>
      <c r="R28" s="10" t="e">
        <f>I44</f>
        <v>#DIV/0!</v>
      </c>
    </row>
    <row r="29" spans="1:18" x14ac:dyDescent="0.25">
      <c r="A29" s="15"/>
      <c r="B29" s="6"/>
      <c r="C29" s="16"/>
      <c r="D29">
        <f t="shared" si="8"/>
        <v>0</v>
      </c>
      <c r="E29" s="5"/>
      <c r="F29" s="5"/>
      <c r="G29" s="5"/>
      <c r="H29" t="e">
        <f t="shared" si="9"/>
        <v>#DIV/0!</v>
      </c>
      <c r="I29" t="e">
        <f t="shared" si="10"/>
        <v>#DIV/0!</v>
      </c>
      <c r="J29" t="e">
        <f t="shared" si="11"/>
        <v>#DIV/0!</v>
      </c>
    </row>
    <row r="30" spans="1:18" x14ac:dyDescent="0.25">
      <c r="A30" s="15"/>
      <c r="B30" s="6"/>
      <c r="C30" s="16"/>
      <c r="D30">
        <f t="shared" si="8"/>
        <v>0</v>
      </c>
      <c r="E30" s="5"/>
      <c r="F30" s="5"/>
      <c r="G30" s="5"/>
      <c r="H30" t="e">
        <f t="shared" si="9"/>
        <v>#DIV/0!</v>
      </c>
      <c r="I30" t="e">
        <f t="shared" si="10"/>
        <v>#DIV/0!</v>
      </c>
      <c r="J30" t="e">
        <f t="shared" si="11"/>
        <v>#DIV/0!</v>
      </c>
      <c r="P30" s="3"/>
    </row>
    <row r="31" spans="1:18" x14ac:dyDescent="0.25">
      <c r="A31" s="15"/>
      <c r="B31" s="6"/>
      <c r="C31" s="16"/>
      <c r="D31">
        <f t="shared" si="8"/>
        <v>0</v>
      </c>
      <c r="E31" s="5"/>
      <c r="F31" s="5"/>
      <c r="G31" s="5"/>
      <c r="H31" t="e">
        <f t="shared" si="9"/>
        <v>#DIV/0!</v>
      </c>
      <c r="I31" t="e">
        <f t="shared" si="10"/>
        <v>#DIV/0!</v>
      </c>
      <c r="J31" t="e">
        <f t="shared" si="11"/>
        <v>#DIV/0!</v>
      </c>
      <c r="P31" s="3"/>
    </row>
    <row r="32" spans="1:18" x14ac:dyDescent="0.25">
      <c r="A32" s="15"/>
      <c r="B32" s="6"/>
      <c r="C32" s="16"/>
      <c r="D32">
        <f t="shared" si="8"/>
        <v>0</v>
      </c>
      <c r="E32" s="5"/>
      <c r="F32" s="5"/>
      <c r="G32" s="5"/>
      <c r="H32" t="e">
        <f t="shared" si="9"/>
        <v>#DIV/0!</v>
      </c>
      <c r="I32" t="e">
        <f t="shared" si="10"/>
        <v>#DIV/0!</v>
      </c>
      <c r="J32" t="e">
        <f t="shared" si="11"/>
        <v>#DIV/0!</v>
      </c>
      <c r="P32" s="3"/>
    </row>
    <row r="33" spans="8:11" x14ac:dyDescent="0.25">
      <c r="H33" t="e">
        <f>SLOPE(H27:H32,D27:D32)</f>
        <v>#DIV/0!</v>
      </c>
      <c r="I33" t="e">
        <f>SLOPE(I27:I32,D27:D32)</f>
        <v>#DIV/0!</v>
      </c>
      <c r="J33" t="e">
        <f>SLOPE(J27:J32,D27:D32)</f>
        <v>#DIV/0!</v>
      </c>
      <c r="K33" t="e">
        <f>AVERAGE(H33:J33)</f>
        <v>#DIV/0!</v>
      </c>
    </row>
    <row r="35" spans="8:11" x14ac:dyDescent="0.25">
      <c r="H35" t="s">
        <v>33</v>
      </c>
      <c r="I35" t="e">
        <f>STDEV(H33:J33)</f>
        <v>#DIV/0!</v>
      </c>
      <c r="J35" t="s">
        <v>4</v>
      </c>
      <c r="K35" t="e">
        <f>I35/SQRT(2)</f>
        <v>#DIV/0!</v>
      </c>
    </row>
    <row r="36" spans="8:11" x14ac:dyDescent="0.25">
      <c r="H36" t="s">
        <v>18</v>
      </c>
      <c r="I36" t="e">
        <f>STDEV(H15:J15)</f>
        <v>#DIV/0!</v>
      </c>
      <c r="J36" t="s">
        <v>19</v>
      </c>
      <c r="K36" t="e">
        <f>I36/SQRT(3)</f>
        <v>#DIV/0!</v>
      </c>
    </row>
    <row r="37" spans="8:11" x14ac:dyDescent="0.25">
      <c r="H37" t="s">
        <v>20</v>
      </c>
      <c r="I37" t="e">
        <f>STDEV(H23:J23)</f>
        <v>#DIV/0!</v>
      </c>
      <c r="J37" t="s">
        <v>21</v>
      </c>
      <c r="K37" t="e">
        <f>I37/SQRT(3)</f>
        <v>#DIV/0!</v>
      </c>
    </row>
    <row r="38" spans="8:11" x14ac:dyDescent="0.25">
      <c r="H38" t="s">
        <v>5</v>
      </c>
      <c r="I38" t="e">
        <f>STDEV(E6:G6)</f>
        <v>#DIV/0!</v>
      </c>
      <c r="J38" t="s">
        <v>6</v>
      </c>
      <c r="K38" t="e">
        <f>I38/SQRT(3)</f>
        <v>#DIV/0!</v>
      </c>
    </row>
    <row r="41" spans="8:11" x14ac:dyDescent="0.25">
      <c r="H41" t="s">
        <v>22</v>
      </c>
      <c r="I41" t="e">
        <f>(K35^2+K37^2)^0.5</f>
        <v>#DIV/0!</v>
      </c>
      <c r="K41" t="e">
        <f>ABS(K15-K23)</f>
        <v>#DIV/0!</v>
      </c>
    </row>
    <row r="42" spans="8:11" x14ac:dyDescent="0.25">
      <c r="H42" t="s">
        <v>23</v>
      </c>
      <c r="I42" t="e">
        <f>(K36^2+K35^2)^0.5</f>
        <v>#DIV/0!</v>
      </c>
      <c r="J42" t="s">
        <v>2</v>
      </c>
      <c r="K42" t="e">
        <f>19*I6*O4*LN(10)/(471528*K41)</f>
        <v>#DIV/0!</v>
      </c>
    </row>
    <row r="43" spans="8:11" x14ac:dyDescent="0.25">
      <c r="H43" t="s">
        <v>40</v>
      </c>
      <c r="I43" t="e">
        <f>(I41^2+I42^2)^0.5</f>
        <v>#DIV/0!</v>
      </c>
      <c r="J43" t="s">
        <v>17</v>
      </c>
      <c r="K43" t="e">
        <f>O6*O4+I6*2.7*10^7</f>
        <v>#DIV/0!</v>
      </c>
    </row>
    <row r="44" spans="8:11" x14ac:dyDescent="0.25">
      <c r="H44" t="s">
        <v>7</v>
      </c>
      <c r="I44" s="8" t="e">
        <f>K42*((I43/K15)^2+(K38/H6)^2)^0.5</f>
        <v>#DIV/0!</v>
      </c>
      <c r="J44" t="s">
        <v>3</v>
      </c>
      <c r="K44" t="e">
        <f>K42-K43</f>
        <v>#DIV/0!</v>
      </c>
    </row>
  </sheetData>
  <mergeCells count="10">
    <mergeCell ref="A27:A32"/>
    <mergeCell ref="C27:C32"/>
    <mergeCell ref="E7:G7"/>
    <mergeCell ref="E5:G5"/>
    <mergeCell ref="E16:G16"/>
    <mergeCell ref="E26:G26"/>
    <mergeCell ref="C8:C13"/>
    <mergeCell ref="C17:C22"/>
    <mergeCell ref="A8:A13"/>
    <mergeCell ref="A17:A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 calculation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 S Keen</dc:creator>
  <cp:lastModifiedBy>Michael Lightner</cp:lastModifiedBy>
  <cp:lastPrinted>2023-04-25T17:24:41Z</cp:lastPrinted>
  <dcterms:created xsi:type="dcterms:W3CDTF">2022-01-24T15:52:19Z</dcterms:created>
  <dcterms:modified xsi:type="dcterms:W3CDTF">2023-12-09T15:50:14Z</dcterms:modified>
</cp:coreProperties>
</file>